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Lease Calculator" sheetId="1" r:id="rId1"/>
  </sheets>
  <definedNames>
    <definedName name="_xlnm.Print_Area" localSheetId="0">'Lease Calculator'!$A$1:$I$48</definedName>
  </definedNames>
  <calcPr fullCalcOnLoad="1"/>
</workbook>
</file>

<file path=xl/sharedStrings.xml><?xml version="1.0" encoding="utf-8"?>
<sst xmlns="http://schemas.openxmlformats.org/spreadsheetml/2006/main" count="32" uniqueCount="31">
  <si>
    <t>Purchase Option</t>
  </si>
  <si>
    <t>$1.00 Buy-Out Option</t>
  </si>
  <si>
    <t>Lease Term in Months</t>
  </si>
  <si>
    <t># Of Advance Payments</t>
  </si>
  <si>
    <t>Lease Payments calculated are approximate and do not include taxes.</t>
  </si>
  <si>
    <t>Not all rates are available in certain states, due to applicable laws.</t>
  </si>
  <si>
    <t>Choose the lease that benefits your business.</t>
  </si>
  <si>
    <t>2. Continue rental of equipment</t>
  </si>
  <si>
    <t>At End of Lease buy equipment for $1.00</t>
  </si>
  <si>
    <t xml:space="preserve">The Following Lease Quotes are Based on an Equipment Cost of: </t>
  </si>
  <si>
    <t>To Exercise Your Lease Option:</t>
  </si>
  <si>
    <t>Some states require $101 Buy-Out</t>
  </si>
  <si>
    <t>Not available in Texas and Arkansas</t>
  </si>
  <si>
    <t>Three options at End of Lease:</t>
  </si>
  <si>
    <t>Consult your CPA for the lease option that best suits your tax needs.</t>
  </si>
  <si>
    <t xml:space="preserve">1. Complete Lease Application </t>
  </si>
  <si>
    <t>Lease Options For Your New Equipment</t>
  </si>
  <si>
    <t>Documentation Fee</t>
  </si>
  <si>
    <t>Total Advance For $1.00</t>
  </si>
  <si>
    <t>These quotations are subject to change and depend on the financial condition of the proposed customer.  The proposed lease</t>
  </si>
  <si>
    <t>$1.00 Buy-Out Purchase Option</t>
  </si>
  <si>
    <t>10% Option to Purchase</t>
  </si>
  <si>
    <t xml:space="preserve">Total Advance For 10% Option </t>
  </si>
  <si>
    <t>1. Purchase equipment for 10% of original invoice amount</t>
  </si>
  <si>
    <t>Equipment Lease Application Only up to $75,000.</t>
  </si>
  <si>
    <t>Additional information may be required for transactions over $75,000.</t>
  </si>
  <si>
    <t>3. Return equipment to Lender</t>
  </si>
  <si>
    <t xml:space="preserve">is subject to credit and documentation approval by Lender.  The lease options provided above do not constitute a commitment  </t>
  </si>
  <si>
    <r>
      <t xml:space="preserve">by Lender. </t>
    </r>
    <r>
      <rPr>
        <b/>
        <sz val="8"/>
        <rFont val="Arial"/>
        <family val="2"/>
      </rPr>
      <t>Minimum two  years verifiable time in business required.</t>
    </r>
    <r>
      <rPr>
        <sz val="8"/>
        <rFont val="Arial"/>
        <family val="2"/>
      </rPr>
      <t xml:space="preserve">  </t>
    </r>
  </si>
  <si>
    <t>PARAMOUNT FINANCIAL SERVICES</t>
  </si>
  <si>
    <t>CRAIG COLLING - 877-948-6200 X 101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</si>
</sst>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_);_(@_)"/>
    <numFmt numFmtId="165" formatCode="_(&quot;$&quot;* #,##0.00_);_(&quot;$&quot;* \(#,##0.00\);_(&quot;$&quot;* &quot;-&quot;_);_(@_)"/>
    <numFmt numFmtId="166" formatCode="000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  <numFmt numFmtId="171" formatCode="&quot;$&quot;#,##0.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67" fontId="8" fillId="0" borderId="3" xfId="17" applyNumberFormat="1" applyFont="1" applyBorder="1" applyAlignment="1" applyProtection="1">
      <alignment horizontal="center"/>
      <protection hidden="1"/>
    </xf>
    <xf numFmtId="167" fontId="8" fillId="0" borderId="6" xfId="17" applyNumberFormat="1" applyFont="1" applyBorder="1" applyAlignment="1" applyProtection="1">
      <alignment horizontal="center"/>
      <protection hidden="1"/>
    </xf>
    <xf numFmtId="167" fontId="8" fillId="0" borderId="7" xfId="17" applyNumberFormat="1" applyFont="1" applyBorder="1" applyAlignment="1" applyProtection="1">
      <alignment horizontal="center"/>
      <protection hidden="1"/>
    </xf>
    <xf numFmtId="167" fontId="8" fillId="0" borderId="8" xfId="17" applyNumberFormat="1" applyFont="1" applyBorder="1" applyAlignment="1" applyProtection="1">
      <alignment horizontal="center"/>
      <protection hidden="1"/>
    </xf>
    <xf numFmtId="167" fontId="8" fillId="0" borderId="9" xfId="17" applyNumberFormat="1" applyFont="1" applyBorder="1" applyAlignment="1" applyProtection="1">
      <alignment horizontal="center"/>
      <protection hidden="1"/>
    </xf>
    <xf numFmtId="167" fontId="8" fillId="0" borderId="10" xfId="17" applyNumberFormat="1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7" fontId="0" fillId="0" borderId="3" xfId="0" applyNumberFormat="1" applyFont="1" applyBorder="1" applyAlignment="1" applyProtection="1">
      <alignment horizontal="center"/>
      <protection hidden="1"/>
    </xf>
    <xf numFmtId="167" fontId="0" fillId="0" borderId="6" xfId="0" applyNumberFormat="1" applyFont="1" applyBorder="1" applyAlignment="1" applyProtection="1">
      <alignment horizontal="center"/>
      <protection hidden="1"/>
    </xf>
    <xf numFmtId="167" fontId="0" fillId="0" borderId="7" xfId="0" applyNumberFormat="1" applyFont="1" applyBorder="1" applyAlignment="1" applyProtection="1">
      <alignment horizontal="center"/>
      <protection hidden="1"/>
    </xf>
    <xf numFmtId="167" fontId="0" fillId="0" borderId="3" xfId="17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1" fillId="0" borderId="11" xfId="0" applyNumberFormat="1" applyFont="1" applyBorder="1" applyAlignment="1" applyProtection="1">
      <alignment horizontal="left"/>
      <protection hidden="1"/>
    </xf>
    <xf numFmtId="6" fontId="1" fillId="0" borderId="0" xfId="0" applyNumberFormat="1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4" fontId="7" fillId="0" borderId="0" xfId="17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17" zoomScaleNormal="117" zoomScaleSheetLayoutView="100" workbookViewId="0" topLeftCell="A1">
      <selection activeCell="E6" sqref="E6"/>
    </sheetView>
  </sheetViews>
  <sheetFormatPr defaultColWidth="9.140625" defaultRowHeight="12.75"/>
  <cols>
    <col min="3" max="3" width="7.8515625" style="0" customWidth="1"/>
    <col min="4" max="4" width="12.28125" style="0" customWidth="1"/>
    <col min="5" max="5" width="13.57421875" style="0" customWidth="1"/>
    <col min="6" max="6" width="12.7109375" style="0" customWidth="1"/>
    <col min="7" max="7" width="12.8515625" style="0" customWidth="1"/>
    <col min="8" max="8" width="14.28125" style="0" customWidth="1"/>
    <col min="9" max="9" width="2.00390625" style="0" hidden="1" customWidth="1"/>
  </cols>
  <sheetData>
    <row r="1" ht="12.75">
      <c r="A1" s="1"/>
    </row>
    <row r="3" spans="3:6" ht="18">
      <c r="C3" s="32"/>
      <c r="D3" s="32"/>
      <c r="E3" s="32"/>
      <c r="F3" s="32"/>
    </row>
    <row r="4" spans="5:6" ht="18">
      <c r="E4" s="33"/>
      <c r="F4" s="32"/>
    </row>
    <row r="5" spans="3:6" ht="18">
      <c r="C5" s="32"/>
      <c r="D5" s="32"/>
      <c r="E5" s="32"/>
      <c r="F5" s="32"/>
    </row>
    <row r="6" spans="1:6" ht="18">
      <c r="A6" s="9"/>
      <c r="B6" s="10"/>
      <c r="C6" s="32"/>
      <c r="D6" s="32"/>
      <c r="E6" s="32"/>
      <c r="F6" s="32"/>
    </row>
    <row r="7" spans="1:6" ht="18">
      <c r="A7" s="9"/>
      <c r="D7" s="31"/>
      <c r="E7" s="33" t="s">
        <v>29</v>
      </c>
      <c r="F7" s="33"/>
    </row>
    <row r="8" spans="1:5" ht="12.75">
      <c r="A8" s="9"/>
      <c r="E8" t="s">
        <v>30</v>
      </c>
    </row>
    <row r="9" ht="12.75">
      <c r="A9" s="9"/>
    </row>
    <row r="10" spans="1:9" ht="15">
      <c r="A10" s="41" t="s">
        <v>16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42"/>
      <c r="B11" s="42"/>
      <c r="C11" s="42"/>
      <c r="D11" s="42"/>
      <c r="E11" s="42"/>
      <c r="F11" s="42"/>
      <c r="G11" s="42"/>
      <c r="H11" s="42"/>
      <c r="I11" s="42"/>
    </row>
    <row r="13" spans="1:8" ht="12.75">
      <c r="A13" s="1" t="s">
        <v>9</v>
      </c>
      <c r="G13" s="43">
        <v>50000</v>
      </c>
      <c r="H13" s="43"/>
    </row>
    <row r="15" spans="1:8" ht="12.75">
      <c r="A15" s="4"/>
      <c r="B15" s="5"/>
      <c r="C15" s="5"/>
      <c r="D15" s="38" t="s">
        <v>2</v>
      </c>
      <c r="E15" s="38"/>
      <c r="F15" s="38"/>
      <c r="G15" s="38"/>
      <c r="H15" s="39"/>
    </row>
    <row r="16" spans="1:8" ht="12.75">
      <c r="A16" s="29" t="s">
        <v>0</v>
      </c>
      <c r="B16" s="30"/>
      <c r="C16" s="30"/>
      <c r="D16" s="6"/>
      <c r="E16" s="6">
        <v>24</v>
      </c>
      <c r="F16" s="6">
        <v>36</v>
      </c>
      <c r="G16" s="6">
        <v>48</v>
      </c>
      <c r="H16" s="7">
        <v>60</v>
      </c>
    </row>
    <row r="17" spans="1:8" ht="12.75">
      <c r="A17" s="4"/>
      <c r="B17" s="5"/>
      <c r="C17" s="5"/>
      <c r="D17" s="5"/>
      <c r="E17" s="5"/>
      <c r="F17" s="5"/>
      <c r="G17" s="5"/>
      <c r="H17" s="8"/>
    </row>
    <row r="18" spans="1:8" ht="12.75">
      <c r="A18" s="44" t="s">
        <v>21</v>
      </c>
      <c r="B18" s="45"/>
      <c r="C18" s="45"/>
      <c r="D18" s="14"/>
      <c r="E18" s="15">
        <f>IF($G$13&lt;=5000,$G$13*0.0464,IF($G$13&lt;=10000,$G$13*0.0464,IF($G$13&lt;=25000,$G$13*0.0451,IF($G$13&lt;=50000,$G$13*0.04338,IF($G$13&lt;=100000,$G$13*0.04296,IF($G$13&gt;100001,("Call for Rate")))))))</f>
        <v>2169</v>
      </c>
      <c r="F18" s="15">
        <f>IF($G$13&lt;=5000,$G$13*0.03341,IF($G$13&lt;=10000,$G$13*0.03341,IF($G$13&lt;=25000,$G$13*0.03236,IF($G$13&lt;=50000,$G$13*0.03098,IF($G$13&lt;=100000,$G$13*0.03041,IF($G$13&gt;100001,"Call for Rate"))))))</f>
        <v>1549</v>
      </c>
      <c r="G18" s="15">
        <f>IF($G$13&lt;5000,$G$13*0.0275,IF($G$13&lt;=10000,$G$13*0.0275,IF($G$13&lt;=25000,$G$13*0.02639,IF($G$13&lt;=50000,$G$13*0.02494,IF($G$13&lt;=100000,$G$13*0.02434,IF($G$13&gt;100001,"Call for Rate"))))))</f>
        <v>1247</v>
      </c>
      <c r="H18" s="16">
        <f>IF($G$13&lt;=5000,$G$13*0.02404,IF($G$13&lt;=10000,$G$13*0.02404,IF($G$13&lt;=25000,$G$13*0.02288,IF($G$13&lt;=50000,$G$13*0.02136,IF($G$13&lt;=100000,$G$13*0.02073,IF($G$13&gt;100001,"Call for Rate"))))))</f>
        <v>1068</v>
      </c>
    </row>
    <row r="19" spans="1:8" s="13" customFormat="1" ht="13.5" customHeight="1">
      <c r="A19" s="36" t="s">
        <v>1</v>
      </c>
      <c r="B19" s="37"/>
      <c r="C19" s="37"/>
      <c r="D19" s="17"/>
      <c r="E19" s="15">
        <f>IF($G$13&lt;=5000,$G$13*0.05007,IF($G$13&lt;=10000,$G$13*0.05007,IF($G$13&lt;=25000,$G$13*0.04889,IF($G$13&lt;=50000,$G$13*0.04732,IF($G$13&lt;=100000,$G$13*0.04694,IF($G$13&gt;100001,("Call for Rate")))))))</f>
        <v>2366</v>
      </c>
      <c r="F19" s="18">
        <f>IF($G$13&lt;=5000,$G$13*0.03587,IF($G$13&lt;=10000,$G$13*0.03587,IF($G$13&lt;=25000,$G$13*0.0349,IF($G$13&lt;=50000,$G$13*0.03362,IF($G$13&lt;=100000,$G$13*0.03309,IF($G$13&gt;100001,"Call for Rate"))))))</f>
        <v>1680.9999999999998</v>
      </c>
      <c r="G19" s="18">
        <f>IF($G$13&lt;=5000,$G$13*0.02934,IF($G$13&lt;=10000,$G$13*0.02934,IF($G$13&lt;=25000,$G$13*0.0283,IF($G$13&lt;=50000,$G$13*0.02693,IF($G$13&lt;=100000,$G$13*0.02637,IF($G$13&gt;100001,"Call for Rate"))))))</f>
        <v>1346.5</v>
      </c>
      <c r="H19" s="19">
        <f>IF($G$13&lt;=5000,$G$13*0.02552,IF($G$13&lt;=10000,$G$13*0.02552,IF($G$13&lt;=25000,$G$13*0.02441,IF($G$13&lt;=50000,$G$13*0.02298,IF($G$13&lt;=100000,$G$13*0.02239,IF($G$13&gt;100001,"Call for Rate"))))))</f>
        <v>1149</v>
      </c>
    </row>
    <row r="20" spans="1:8" ht="12.75">
      <c r="A20" s="27" t="s">
        <v>3</v>
      </c>
      <c r="B20" s="28"/>
      <c r="C20" s="28"/>
      <c r="D20" s="20"/>
      <c r="E20" s="21">
        <v>2</v>
      </c>
      <c r="F20" s="21">
        <v>2</v>
      </c>
      <c r="G20" s="21">
        <v>2</v>
      </c>
      <c r="H20" s="22">
        <v>2</v>
      </c>
    </row>
    <row r="21" spans="1:8" ht="12.75">
      <c r="A21" s="29" t="s">
        <v>17</v>
      </c>
      <c r="B21" s="30"/>
      <c r="C21" s="30"/>
      <c r="D21" s="26"/>
      <c r="E21" s="26">
        <f>IF($G$13&lt;=15000,150,IF($G$13&gt;15000,175))</f>
        <v>175</v>
      </c>
      <c r="F21" s="26">
        <f>IF($G$13&lt;=15000,150,IF($G$13&gt;15000,175))</f>
        <v>175</v>
      </c>
      <c r="G21" s="26">
        <f>IF($G$13&lt;=15000,150,IF($G$13&gt;15000,175))</f>
        <v>175</v>
      </c>
      <c r="H21" s="26">
        <f>IF($G$13&lt;=15000,150,IF($G$13&gt;15000,175))</f>
        <v>175</v>
      </c>
    </row>
    <row r="22" spans="1:8" ht="12.75">
      <c r="A22" s="4"/>
      <c r="B22" s="5"/>
      <c r="C22" s="5"/>
      <c r="D22" s="11"/>
      <c r="E22" s="11"/>
      <c r="F22" s="11"/>
      <c r="G22" s="11"/>
      <c r="H22" s="12"/>
    </row>
    <row r="23" spans="1:8" ht="12.75">
      <c r="A23" s="27" t="s">
        <v>22</v>
      </c>
      <c r="B23" s="28"/>
      <c r="C23" s="28"/>
      <c r="D23" s="23"/>
      <c r="E23" s="24">
        <f>E18*E20+E21</f>
        <v>4513</v>
      </c>
      <c r="F23" s="24">
        <f>F18*F20+F21</f>
        <v>3273</v>
      </c>
      <c r="G23" s="24">
        <f>G18*G20+G21</f>
        <v>2669</v>
      </c>
      <c r="H23" s="25">
        <f>H18*H20+H21</f>
        <v>2311</v>
      </c>
    </row>
    <row r="24" spans="1:8" ht="12.75">
      <c r="A24" s="29" t="s">
        <v>18</v>
      </c>
      <c r="B24" s="30"/>
      <c r="C24" s="30"/>
      <c r="D24" s="23"/>
      <c r="E24" s="24">
        <f>+E19*E20+125</f>
        <v>4857</v>
      </c>
      <c r="F24" s="24">
        <f>F19*F20+F21</f>
        <v>3536.9999999999995</v>
      </c>
      <c r="G24" s="24">
        <f>G19*G20+G21</f>
        <v>2868</v>
      </c>
      <c r="H24" s="25">
        <f>H19*H20+H21</f>
        <v>2473</v>
      </c>
    </row>
    <row r="26" ht="12.75">
      <c r="A26" t="s">
        <v>4</v>
      </c>
    </row>
    <row r="27" ht="12.75">
      <c r="A27" t="s">
        <v>24</v>
      </c>
    </row>
    <row r="28" ht="12.75">
      <c r="A28" t="s">
        <v>25</v>
      </c>
    </row>
    <row r="29" ht="12.75">
      <c r="A29" t="s">
        <v>5</v>
      </c>
    </row>
    <row r="31" spans="1:9" ht="12.75">
      <c r="A31" s="40" t="s">
        <v>6</v>
      </c>
      <c r="B31" s="40"/>
      <c r="C31" s="40"/>
      <c r="D31" s="40"/>
      <c r="E31" s="40"/>
      <c r="F31" s="40"/>
      <c r="G31" s="40"/>
      <c r="H31" s="40"/>
      <c r="I31" s="40"/>
    </row>
    <row r="33" spans="1:6" ht="12.75">
      <c r="A33" s="2" t="s">
        <v>21</v>
      </c>
      <c r="F33" s="2" t="s">
        <v>20</v>
      </c>
    </row>
    <row r="34" spans="1:6" ht="12.75">
      <c r="A34" t="s">
        <v>13</v>
      </c>
      <c r="F34" t="s">
        <v>8</v>
      </c>
    </row>
    <row r="35" spans="1:6" ht="12.75">
      <c r="A35" t="s">
        <v>23</v>
      </c>
      <c r="F35" t="s">
        <v>11</v>
      </c>
    </row>
    <row r="36" spans="1:6" ht="12.75">
      <c r="A36" t="s">
        <v>7</v>
      </c>
      <c r="F36" t="s">
        <v>12</v>
      </c>
    </row>
    <row r="37" ht="12.75">
      <c r="A37" t="s">
        <v>26</v>
      </c>
    </row>
    <row r="39" spans="1:9" ht="12.75">
      <c r="A39" s="35" t="s">
        <v>14</v>
      </c>
      <c r="B39" s="35"/>
      <c r="C39" s="35"/>
      <c r="D39" s="35"/>
      <c r="E39" s="35"/>
      <c r="F39" s="35"/>
      <c r="G39" s="35"/>
      <c r="H39" s="35"/>
      <c r="I39" s="35"/>
    </row>
    <row r="41" ht="12.75">
      <c r="A41" t="s">
        <v>10</v>
      </c>
    </row>
    <row r="42" ht="12.75">
      <c r="A42" t="s">
        <v>15</v>
      </c>
    </row>
    <row r="46" spans="1:8" ht="12.75">
      <c r="A46" s="34" t="s">
        <v>19</v>
      </c>
      <c r="B46" s="34"/>
      <c r="C46" s="34"/>
      <c r="D46" s="34"/>
      <c r="E46" s="34"/>
      <c r="F46" s="34"/>
      <c r="G46" s="34"/>
      <c r="H46" s="34"/>
    </row>
    <row r="47" spans="1:8" ht="12.75">
      <c r="A47" s="34" t="s">
        <v>27</v>
      </c>
      <c r="B47" s="34"/>
      <c r="C47" s="34"/>
      <c r="D47" s="34"/>
      <c r="E47" s="34"/>
      <c r="F47" s="34"/>
      <c r="G47" s="34"/>
      <c r="H47" s="34"/>
    </row>
    <row r="48" ht="12.75">
      <c r="A48" s="3" t="s">
        <v>28</v>
      </c>
    </row>
  </sheetData>
  <mergeCells count="10">
    <mergeCell ref="D15:H15"/>
    <mergeCell ref="A31:I31"/>
    <mergeCell ref="A10:I10"/>
    <mergeCell ref="A11:I11"/>
    <mergeCell ref="G13:H13"/>
    <mergeCell ref="A18:C18"/>
    <mergeCell ref="A47:H47"/>
    <mergeCell ref="A39:I39"/>
    <mergeCell ref="A46:H46"/>
    <mergeCell ref="A19:C19"/>
  </mergeCells>
  <printOptions/>
  <pageMargins left="0.61" right="0.75" top="1" bottom="1" header="0.54" footer="0.5"/>
  <pageSetup horizontalDpi="600" verticalDpi="600" orientation="portrait" r:id="rId1"/>
  <headerFooter alignWithMargins="0">
    <oddFooter>&amp;L&amp;8 11/1/02&amp;R&amp;8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 PETERS</dc:creator>
  <cp:keywords/>
  <dc:description/>
  <cp:lastModifiedBy>Valued Gateway Client</cp:lastModifiedBy>
  <cp:lastPrinted>2002-12-17T18:48:23Z</cp:lastPrinted>
  <dcterms:created xsi:type="dcterms:W3CDTF">1999-01-11T22:31:11Z</dcterms:created>
  <dcterms:modified xsi:type="dcterms:W3CDTF">2005-12-15T15:31:39Z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506712285</vt:i4>
  </property>
  <property fmtid="{D5CDD505-2E9C-101B-9397-08002B2CF9AE}" pid="3" name="_EmailSubject">
    <vt:lpwstr>LEASE CALCULATER</vt:lpwstr>
  </property>
  <property fmtid="{D5CDD505-2E9C-101B-9397-08002B2CF9AE}" pid="4" name="_AuthorEmail">
    <vt:lpwstr>lamabile@brltest.com</vt:lpwstr>
  </property>
  <property fmtid="{D5CDD505-2E9C-101B-9397-08002B2CF9AE}" pid="5" name="_AuthorEmailDisplayName">
    <vt:lpwstr>Louis Ambile</vt:lpwstr>
  </property>
</Properties>
</file>